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aron\Desktop\自作資料\ブログ\"/>
    </mc:Choice>
  </mc:AlternateContent>
  <xr:revisionPtr revIDLastSave="0" documentId="13_ncr:1_{074007D3-D600-401B-B865-44408B52F6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持ち物" sheetId="17" r:id="rId1"/>
  </sheets>
  <definedNames>
    <definedName name="_xlnm.Print_Area" localSheetId="0">持ち物!$D$1:$L$50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7" l="1"/>
  <c r="H38" i="17"/>
  <c r="H35" i="17"/>
  <c r="H7" i="17"/>
  <c r="F34" i="17"/>
  <c r="H32" i="17"/>
  <c r="G32" i="17"/>
  <c r="G31" i="17"/>
  <c r="H30" i="17"/>
  <c r="H28" i="17"/>
  <c r="H26" i="17"/>
  <c r="G26" i="17"/>
  <c r="G16" i="17"/>
  <c r="G17" i="17"/>
  <c r="G6" i="17"/>
  <c r="G10" i="17"/>
  <c r="H10" i="17"/>
  <c r="G9" i="17"/>
  <c r="G14" i="17"/>
  <c r="G15" i="17"/>
  <c r="H21" i="17"/>
  <c r="H19" i="17"/>
  <c r="H18" i="17"/>
  <c r="G27" i="17"/>
  <c r="G25" i="17"/>
  <c r="H24" i="17"/>
  <c r="H22" i="17"/>
  <c r="H23" i="17"/>
  <c r="H8" i="17"/>
  <c r="H36" i="17" l="1"/>
</calcChain>
</file>

<file path=xl/sharedStrings.xml><?xml version="1.0" encoding="utf-8"?>
<sst xmlns="http://schemas.openxmlformats.org/spreadsheetml/2006/main" count="181" uniqueCount="161">
  <si>
    <t>玄関</t>
    <rPh sb="0" eb="2">
      <t>ゲンカン</t>
    </rPh>
    <phoneticPr fontId="1"/>
  </si>
  <si>
    <t>パントリー</t>
    <phoneticPr fontId="1"/>
  </si>
  <si>
    <t>キッチン</t>
    <phoneticPr fontId="1"/>
  </si>
  <si>
    <t>ダイニング</t>
    <phoneticPr fontId="1"/>
  </si>
  <si>
    <t>寝室</t>
    <rPh sb="0" eb="2">
      <t>シンシツ</t>
    </rPh>
    <phoneticPr fontId="1"/>
  </si>
  <si>
    <t>備考</t>
    <rPh sb="0" eb="2">
      <t>ビコウ</t>
    </rPh>
    <phoneticPr fontId="1"/>
  </si>
  <si>
    <t>スピーカー</t>
    <phoneticPr fontId="1"/>
  </si>
  <si>
    <t>洗濯機</t>
    <rPh sb="0" eb="3">
      <t>センタクキ</t>
    </rPh>
    <phoneticPr fontId="1"/>
  </si>
  <si>
    <t>本</t>
    <rPh sb="0" eb="1">
      <t>ホン</t>
    </rPh>
    <phoneticPr fontId="1"/>
  </si>
  <si>
    <t>洗面</t>
    <rPh sb="0" eb="2">
      <t>センメン</t>
    </rPh>
    <phoneticPr fontId="1"/>
  </si>
  <si>
    <t>雑貨</t>
    <rPh sb="0" eb="2">
      <t>ザッカ</t>
    </rPh>
    <phoneticPr fontId="1"/>
  </si>
  <si>
    <t>幅（ｍｍ）</t>
    <rPh sb="0" eb="1">
      <t>ハバ</t>
    </rPh>
    <phoneticPr fontId="1"/>
  </si>
  <si>
    <t>ごみ箱×2</t>
    <rPh sb="2" eb="3">
      <t>バコ</t>
    </rPh>
    <phoneticPr fontId="1"/>
  </si>
  <si>
    <t>食器</t>
    <rPh sb="0" eb="2">
      <t>ショッキ</t>
    </rPh>
    <phoneticPr fontId="1"/>
  </si>
  <si>
    <t>電子ピアノ</t>
    <rPh sb="0" eb="2">
      <t>デンシ</t>
    </rPh>
    <phoneticPr fontId="1"/>
  </si>
  <si>
    <t>電子レンジ</t>
    <rPh sb="0" eb="2">
      <t>デンシ</t>
    </rPh>
    <phoneticPr fontId="1"/>
  </si>
  <si>
    <t>炊飯器</t>
    <rPh sb="0" eb="3">
      <t>スイハンキ</t>
    </rPh>
    <phoneticPr fontId="1"/>
  </si>
  <si>
    <t>充電器×2</t>
    <rPh sb="0" eb="3">
      <t>ジュウデンキ</t>
    </rPh>
    <phoneticPr fontId="1"/>
  </si>
  <si>
    <t>ホットプレート</t>
    <phoneticPr fontId="1"/>
  </si>
  <si>
    <t>USB充電×5本（充電ステーション）</t>
    <rPh sb="3" eb="5">
      <t>ジュウデン</t>
    </rPh>
    <rPh sb="7" eb="8">
      <t>ホン</t>
    </rPh>
    <rPh sb="9" eb="11">
      <t>ジュウデン</t>
    </rPh>
    <phoneticPr fontId="1"/>
  </si>
  <si>
    <t>ポータブルスピーカー</t>
    <phoneticPr fontId="1"/>
  </si>
  <si>
    <t>服</t>
    <rPh sb="0" eb="1">
      <t>フク</t>
    </rPh>
    <phoneticPr fontId="1"/>
  </si>
  <si>
    <t>トースター</t>
    <phoneticPr fontId="1"/>
  </si>
  <si>
    <t>プリンター</t>
    <phoneticPr fontId="1"/>
  </si>
  <si>
    <t>壁掛け</t>
    <rPh sb="0" eb="2">
      <t>カベカケ</t>
    </rPh>
    <phoneticPr fontId="1"/>
  </si>
  <si>
    <t>鞄、服</t>
    <rPh sb="0" eb="1">
      <t>カバン</t>
    </rPh>
    <rPh sb="2" eb="3">
      <t>フク</t>
    </rPh>
    <phoneticPr fontId="1"/>
  </si>
  <si>
    <t>洗濯スペース</t>
    <rPh sb="0" eb="2">
      <t>センタク</t>
    </rPh>
    <phoneticPr fontId="1"/>
  </si>
  <si>
    <t>洗濯用品</t>
    <rPh sb="0" eb="4">
      <t>センタクヨウヒン</t>
    </rPh>
    <phoneticPr fontId="1"/>
  </si>
  <si>
    <t>ジム道具</t>
    <rPh sb="2" eb="4">
      <t>ドウグ</t>
    </rPh>
    <phoneticPr fontId="1"/>
  </si>
  <si>
    <t>洗面所</t>
    <rPh sb="0" eb="3">
      <t>センメンジョ</t>
    </rPh>
    <phoneticPr fontId="1"/>
  </si>
  <si>
    <t>洗面用品</t>
    <rPh sb="0" eb="4">
      <t>センメンヨウヒン</t>
    </rPh>
    <phoneticPr fontId="1"/>
  </si>
  <si>
    <t>8畳部屋</t>
    <rPh sb="1" eb="2">
      <t>タタミ</t>
    </rPh>
    <rPh sb="2" eb="4">
      <t>ベヤ</t>
    </rPh>
    <phoneticPr fontId="1"/>
  </si>
  <si>
    <t>衣類</t>
    <rPh sb="0" eb="2">
      <t>イルイ</t>
    </rPh>
    <phoneticPr fontId="1"/>
  </si>
  <si>
    <t>シュレッター</t>
    <phoneticPr fontId="1"/>
  </si>
  <si>
    <t>ラミネーター</t>
    <phoneticPr fontId="1"/>
  </si>
  <si>
    <t>石油ストーブ</t>
    <rPh sb="0" eb="2">
      <t>セキユ</t>
    </rPh>
    <phoneticPr fontId="1"/>
  </si>
  <si>
    <t>おもちゃ</t>
    <phoneticPr fontId="1"/>
  </si>
  <si>
    <t>コタツ</t>
    <phoneticPr fontId="1"/>
  </si>
  <si>
    <t>ホットカーペット</t>
    <phoneticPr fontId="1"/>
  </si>
  <si>
    <t>TV　42インチプラズマ</t>
    <phoneticPr fontId="1"/>
  </si>
  <si>
    <t>スピーカー×2</t>
    <phoneticPr fontId="1"/>
  </si>
  <si>
    <t>ウーファー</t>
    <phoneticPr fontId="1"/>
  </si>
  <si>
    <t>アンプ</t>
    <phoneticPr fontId="1"/>
  </si>
  <si>
    <t>HDD×2</t>
    <phoneticPr fontId="1"/>
  </si>
  <si>
    <t>プレステ3</t>
    <phoneticPr fontId="1"/>
  </si>
  <si>
    <t>トルネ</t>
    <phoneticPr fontId="1"/>
  </si>
  <si>
    <t>ナスネ</t>
    <phoneticPr fontId="1"/>
  </si>
  <si>
    <t>ファミコン</t>
    <phoneticPr fontId="1"/>
  </si>
  <si>
    <t>switch</t>
    <phoneticPr fontId="1"/>
  </si>
  <si>
    <t>ルーター</t>
    <phoneticPr fontId="1"/>
  </si>
  <si>
    <t>中継器</t>
    <rPh sb="0" eb="3">
      <t>チュウケイキ</t>
    </rPh>
    <phoneticPr fontId="1"/>
  </si>
  <si>
    <t>モデム</t>
    <phoneticPr fontId="1"/>
  </si>
  <si>
    <t>アマゾンプライム</t>
    <phoneticPr fontId="1"/>
  </si>
  <si>
    <t>ブースター</t>
    <phoneticPr fontId="1"/>
  </si>
  <si>
    <t>太鼓の達人</t>
    <rPh sb="0" eb="2">
      <t>タイコ</t>
    </rPh>
    <rPh sb="3" eb="5">
      <t>タツジン</t>
    </rPh>
    <phoneticPr fontId="1"/>
  </si>
  <si>
    <t>空気清浄機</t>
    <rPh sb="0" eb="5">
      <t>クウキセイジョウキ</t>
    </rPh>
    <phoneticPr fontId="1"/>
  </si>
  <si>
    <t>クリスマスツリー</t>
    <phoneticPr fontId="1"/>
  </si>
  <si>
    <t>扇風機</t>
    <rPh sb="0" eb="3">
      <t>センプウキ</t>
    </rPh>
    <phoneticPr fontId="1"/>
  </si>
  <si>
    <t>wii</t>
    <phoneticPr fontId="1"/>
  </si>
  <si>
    <t>6畳部屋</t>
    <rPh sb="1" eb="2">
      <t>ジョウ</t>
    </rPh>
    <rPh sb="2" eb="4">
      <t>ヘヤ</t>
    </rPh>
    <phoneticPr fontId="1"/>
  </si>
  <si>
    <t>ズボンプレッサー</t>
    <phoneticPr fontId="1"/>
  </si>
  <si>
    <t>靴</t>
    <rPh sb="0" eb="1">
      <t>クツ</t>
    </rPh>
    <phoneticPr fontId="1"/>
  </si>
  <si>
    <t>30足、サンダル除く</t>
    <rPh sb="2" eb="3">
      <t>ソク</t>
    </rPh>
    <rPh sb="8" eb="9">
      <t>ノゾ</t>
    </rPh>
    <phoneticPr fontId="1"/>
  </si>
  <si>
    <t>高さ700ｍｍ吊り戸+収納</t>
    <rPh sb="0" eb="1">
      <t>タカ</t>
    </rPh>
    <rPh sb="7" eb="8">
      <t>ツ</t>
    </rPh>
    <rPh sb="9" eb="10">
      <t>ド</t>
    </rPh>
    <rPh sb="11" eb="13">
      <t>シュウノウ</t>
    </rPh>
    <phoneticPr fontId="1"/>
  </si>
  <si>
    <t>高さ250、300と収納ボックスの種類あるが300で統一</t>
    <rPh sb="0" eb="1">
      <t>タカ</t>
    </rPh>
    <rPh sb="10" eb="12">
      <t>シュウノウ</t>
    </rPh>
    <rPh sb="17" eb="19">
      <t>シュルイ</t>
    </rPh>
    <rPh sb="26" eb="28">
      <t>トウイツ</t>
    </rPh>
    <phoneticPr fontId="1"/>
  </si>
  <si>
    <t>おもちゃは3段と想定</t>
    <rPh sb="6" eb="7">
      <t>ダン</t>
    </rPh>
    <rPh sb="8" eb="10">
      <t>ソウテイ</t>
    </rPh>
    <phoneticPr fontId="1"/>
  </si>
  <si>
    <t>カラーボックス</t>
    <phoneticPr fontId="1"/>
  </si>
  <si>
    <t>収納3段+洗面に置いてある物を1段分とした</t>
    <rPh sb="0" eb="2">
      <t>シュウノウ</t>
    </rPh>
    <rPh sb="3" eb="4">
      <t>ダン</t>
    </rPh>
    <rPh sb="5" eb="7">
      <t>センメン</t>
    </rPh>
    <rPh sb="8" eb="9">
      <t>オ</t>
    </rPh>
    <rPh sb="13" eb="14">
      <t>モノ</t>
    </rPh>
    <rPh sb="16" eb="18">
      <t>ダンブン</t>
    </rPh>
    <phoneticPr fontId="1"/>
  </si>
  <si>
    <t>洗濯機上2段+冷蔵庫横2段</t>
    <rPh sb="0" eb="3">
      <t>センタクキ</t>
    </rPh>
    <rPh sb="3" eb="4">
      <t>ウエ</t>
    </rPh>
    <rPh sb="5" eb="6">
      <t>ダン</t>
    </rPh>
    <rPh sb="7" eb="10">
      <t>レイゾウコ</t>
    </rPh>
    <rPh sb="10" eb="11">
      <t>ヨコ</t>
    </rPh>
    <rPh sb="12" eb="13">
      <t>ダン</t>
    </rPh>
    <phoneticPr fontId="1"/>
  </si>
  <si>
    <t>冷蔵庫横2段</t>
    <rPh sb="0" eb="4">
      <t>レイゾウコヨコ</t>
    </rPh>
    <rPh sb="5" eb="6">
      <t>ダン</t>
    </rPh>
    <phoneticPr fontId="1"/>
  </si>
  <si>
    <t>天井までの収納</t>
    <rPh sb="0" eb="2">
      <t>テンジョウ</t>
    </rPh>
    <rPh sb="5" eb="7">
      <t>シュウノウ</t>
    </rPh>
    <phoneticPr fontId="1"/>
  </si>
  <si>
    <t>食器収納の上に3段+壁面収納に1段</t>
    <rPh sb="0" eb="2">
      <t>ショッキ</t>
    </rPh>
    <rPh sb="2" eb="4">
      <t>シュウノウ</t>
    </rPh>
    <rPh sb="5" eb="6">
      <t>ウエ</t>
    </rPh>
    <rPh sb="8" eb="9">
      <t>ダン</t>
    </rPh>
    <rPh sb="10" eb="14">
      <t>ヘキメンシュウノウ</t>
    </rPh>
    <rPh sb="16" eb="17">
      <t>ダン</t>
    </rPh>
    <phoneticPr fontId="1"/>
  </si>
  <si>
    <t>食器収納に3段</t>
    <rPh sb="0" eb="4">
      <t>ショッキシュウノウ</t>
    </rPh>
    <rPh sb="6" eb="7">
      <t>ダン</t>
    </rPh>
    <phoneticPr fontId="1"/>
  </si>
  <si>
    <t>5段</t>
    <rPh sb="1" eb="2">
      <t>ダン</t>
    </rPh>
    <phoneticPr fontId="1"/>
  </si>
  <si>
    <t>4段</t>
    <rPh sb="1" eb="2">
      <t>ダン</t>
    </rPh>
    <phoneticPr fontId="1"/>
  </si>
  <si>
    <t>カラーボックス+その上も物置</t>
    <rPh sb="10" eb="11">
      <t>ウエ</t>
    </rPh>
    <rPh sb="12" eb="14">
      <t>モノオキ</t>
    </rPh>
    <phoneticPr fontId="1"/>
  </si>
  <si>
    <t>体重計</t>
    <rPh sb="0" eb="3">
      <t>タイジュウケイ</t>
    </rPh>
    <phoneticPr fontId="1"/>
  </si>
  <si>
    <t>ドライヤー</t>
    <phoneticPr fontId="1"/>
  </si>
  <si>
    <t>髭剃り</t>
    <rPh sb="0" eb="2">
      <t>ヒゲソ</t>
    </rPh>
    <phoneticPr fontId="1"/>
  </si>
  <si>
    <t>バリカン</t>
    <phoneticPr fontId="1"/>
  </si>
  <si>
    <t>口腔洗浄機</t>
    <rPh sb="0" eb="5">
      <t>コウクウセンジョウキ</t>
    </rPh>
    <phoneticPr fontId="1"/>
  </si>
  <si>
    <t>ダイソン</t>
    <phoneticPr fontId="1"/>
  </si>
  <si>
    <t>バッテリーメンテ機</t>
    <rPh sb="8" eb="9">
      <t>キ</t>
    </rPh>
    <phoneticPr fontId="1"/>
  </si>
  <si>
    <t>階段下</t>
    <rPh sb="0" eb="3">
      <t>カイダンシタ</t>
    </rPh>
    <phoneticPr fontId="1"/>
  </si>
  <si>
    <t>深さ/2＝500だとした。下段2列×上段1列</t>
    <rPh sb="13" eb="15">
      <t>ゲダン</t>
    </rPh>
    <rPh sb="18" eb="20">
      <t>ジョウダン</t>
    </rPh>
    <rPh sb="21" eb="22">
      <t>レツ</t>
    </rPh>
    <phoneticPr fontId="1"/>
  </si>
  <si>
    <t>布団</t>
    <rPh sb="0" eb="2">
      <t>フトン</t>
    </rPh>
    <phoneticPr fontId="1"/>
  </si>
  <si>
    <t>除湿器×2</t>
    <rPh sb="0" eb="3">
      <t>ジョシツキ</t>
    </rPh>
    <phoneticPr fontId="1"/>
  </si>
  <si>
    <t>季節もの</t>
    <rPh sb="0" eb="2">
      <t>キセツ</t>
    </rPh>
    <phoneticPr fontId="1"/>
  </si>
  <si>
    <t>深さ/2＝500だとした。下段2列×2段</t>
    <rPh sb="13" eb="15">
      <t>ゲダン</t>
    </rPh>
    <rPh sb="19" eb="20">
      <t>ダン</t>
    </rPh>
    <phoneticPr fontId="1"/>
  </si>
  <si>
    <t>HDD×3</t>
    <phoneticPr fontId="1"/>
  </si>
  <si>
    <t>リューター</t>
    <phoneticPr fontId="1"/>
  </si>
  <si>
    <t>充電器</t>
    <rPh sb="0" eb="3">
      <t>ジュウデンキ</t>
    </rPh>
    <phoneticPr fontId="1"/>
  </si>
  <si>
    <t>超音波洗浄機</t>
    <rPh sb="0" eb="6">
      <t>チョウオンパセンジョウキ</t>
    </rPh>
    <phoneticPr fontId="1"/>
  </si>
  <si>
    <t>粉塵収集機</t>
    <rPh sb="0" eb="2">
      <t>フンジン</t>
    </rPh>
    <rPh sb="2" eb="4">
      <t>シュウシュウ</t>
    </rPh>
    <rPh sb="4" eb="5">
      <t>キ</t>
    </rPh>
    <phoneticPr fontId="1"/>
  </si>
  <si>
    <t>デスクライト×2</t>
    <phoneticPr fontId="1"/>
  </si>
  <si>
    <t>パソコン×2</t>
    <phoneticPr fontId="1"/>
  </si>
  <si>
    <t>モニター</t>
    <phoneticPr fontId="1"/>
  </si>
  <si>
    <t>USB電源（たこ足）</t>
    <rPh sb="3" eb="5">
      <t>デンゲン</t>
    </rPh>
    <rPh sb="8" eb="9">
      <t>アシ</t>
    </rPh>
    <phoneticPr fontId="1"/>
  </si>
  <si>
    <t>充電ケーブル×4</t>
    <rPh sb="0" eb="2">
      <t>ジュウデン</t>
    </rPh>
    <phoneticPr fontId="1"/>
  </si>
  <si>
    <t>マッサージ器</t>
    <rPh sb="5" eb="6">
      <t>キ</t>
    </rPh>
    <phoneticPr fontId="1"/>
  </si>
  <si>
    <t>ホットメルト</t>
    <phoneticPr fontId="1"/>
  </si>
  <si>
    <t>2F居室</t>
    <rPh sb="2" eb="4">
      <t>キョシツ</t>
    </rPh>
    <phoneticPr fontId="1"/>
  </si>
  <si>
    <t>カラーボックス×3段+机横570×3段+900幅7段+560幅6段+置き本550×2</t>
    <rPh sb="9" eb="10">
      <t>ダン</t>
    </rPh>
    <rPh sb="11" eb="13">
      <t>ツクエヨコ</t>
    </rPh>
    <rPh sb="18" eb="19">
      <t>ダン</t>
    </rPh>
    <rPh sb="23" eb="24">
      <t>ハバ</t>
    </rPh>
    <rPh sb="25" eb="26">
      <t>ダン</t>
    </rPh>
    <rPh sb="30" eb="31">
      <t>ハバ</t>
    </rPh>
    <rPh sb="32" eb="33">
      <t>ダン</t>
    </rPh>
    <rPh sb="34" eb="35">
      <t>オ</t>
    </rPh>
    <rPh sb="36" eb="37">
      <t>ホン</t>
    </rPh>
    <phoneticPr fontId="1"/>
  </si>
  <si>
    <t>この下にサーフボード×3、スキー×2、スノボー諸々が収納</t>
    <rPh sb="2" eb="3">
      <t>シタ</t>
    </rPh>
    <rPh sb="23" eb="25">
      <t>モロモロ</t>
    </rPh>
    <rPh sb="26" eb="28">
      <t>シュウノウ</t>
    </rPh>
    <phoneticPr fontId="1"/>
  </si>
  <si>
    <t>冷蔵庫</t>
    <rPh sb="0" eb="3">
      <t>レイゾウコ</t>
    </rPh>
    <phoneticPr fontId="1"/>
  </si>
  <si>
    <t>その他のサイズ　W1720*H800*D900</t>
    <rPh sb="2" eb="3">
      <t>タ</t>
    </rPh>
    <phoneticPr fontId="1"/>
  </si>
  <si>
    <t>2×1棚</t>
    <rPh sb="3" eb="4">
      <t>タナ</t>
    </rPh>
    <phoneticPr fontId="1"/>
  </si>
  <si>
    <t>ディスプレイ用、パンチングボードでひっかけ収納は除く</t>
    <rPh sb="6" eb="7">
      <t>ヨウ</t>
    </rPh>
    <rPh sb="21" eb="23">
      <t>シュウノウ</t>
    </rPh>
    <rPh sb="24" eb="25">
      <t>ノゾ</t>
    </rPh>
    <phoneticPr fontId="1"/>
  </si>
  <si>
    <t>H各々</t>
    <rPh sb="1" eb="3">
      <t>オノオノ</t>
    </rPh>
    <phoneticPr fontId="1"/>
  </si>
  <si>
    <t>区画</t>
    <rPh sb="0" eb="2">
      <t>クカク</t>
    </rPh>
    <phoneticPr fontId="1"/>
  </si>
  <si>
    <t>アイテム</t>
    <phoneticPr fontId="1"/>
  </si>
  <si>
    <r>
      <rPr>
        <b/>
        <sz val="14"/>
        <color theme="1"/>
        <rFont val="Yu Gothic"/>
        <family val="3"/>
        <charset val="128"/>
        <scheme val="minor"/>
      </rPr>
      <t>リビング</t>
    </r>
    <r>
      <rPr>
        <sz val="11"/>
        <color theme="1"/>
        <rFont val="Yu Gothic"/>
        <family val="2"/>
        <scheme val="minor"/>
      </rPr>
      <t>　TV廻りコンセント16本、USB2本</t>
    </r>
    <rPh sb="7" eb="8">
      <t>マワ</t>
    </rPh>
    <rPh sb="16" eb="17">
      <t>ホン</t>
    </rPh>
    <rPh sb="22" eb="23">
      <t>ホン</t>
    </rPh>
    <phoneticPr fontId="1"/>
  </si>
  <si>
    <r>
      <rPr>
        <b/>
        <sz val="14"/>
        <color theme="1"/>
        <rFont val="Yu Gothic"/>
        <family val="3"/>
        <charset val="128"/>
        <scheme val="minor"/>
      </rPr>
      <t>2階居室</t>
    </r>
    <r>
      <rPr>
        <sz val="11"/>
        <color theme="1"/>
        <rFont val="Yu Gothic"/>
        <family val="2"/>
        <scheme val="minor"/>
      </rPr>
      <t>　常時コンセント9本　USB6本</t>
    </r>
    <rPh sb="1" eb="2">
      <t>カイ</t>
    </rPh>
    <rPh sb="2" eb="4">
      <t>キョシツ</t>
    </rPh>
    <rPh sb="5" eb="7">
      <t>ジョウジ</t>
    </rPh>
    <rPh sb="13" eb="14">
      <t>ホン</t>
    </rPh>
    <rPh sb="19" eb="20">
      <t>ホン</t>
    </rPh>
    <phoneticPr fontId="1"/>
  </si>
  <si>
    <t>衣類合計</t>
    <rPh sb="0" eb="4">
      <t>イルイゴウケイ</t>
    </rPh>
    <phoneticPr fontId="1"/>
  </si>
  <si>
    <t>本合計</t>
    <rPh sb="0" eb="3">
      <t>ホンゴウケイ</t>
    </rPh>
    <phoneticPr fontId="1"/>
  </si>
  <si>
    <t>下着</t>
    <rPh sb="0" eb="2">
      <t>シタギ</t>
    </rPh>
    <phoneticPr fontId="1"/>
  </si>
  <si>
    <t>ダイニングの本は学校類の書類なのでダイニング付近に収納する</t>
    <rPh sb="6" eb="7">
      <t>ホン</t>
    </rPh>
    <rPh sb="8" eb="11">
      <t>ガッコウルイ</t>
    </rPh>
    <rPh sb="12" eb="14">
      <t>ショルイ</t>
    </rPh>
    <rPh sb="22" eb="24">
      <t>フキン</t>
    </rPh>
    <rPh sb="25" eb="27">
      <t>シュウノウ</t>
    </rPh>
    <phoneticPr fontId="1"/>
  </si>
  <si>
    <t>現収納量一覧</t>
    <rPh sb="0" eb="1">
      <t>ゲン</t>
    </rPh>
    <rPh sb="1" eb="4">
      <t>シュウノウリョウ</t>
    </rPh>
    <rPh sb="4" eb="6">
      <t>イチラン</t>
    </rPh>
    <phoneticPr fontId="1"/>
  </si>
  <si>
    <t>現手持ち家電一覧</t>
    <rPh sb="0" eb="1">
      <t>ゲン</t>
    </rPh>
    <rPh sb="1" eb="3">
      <t>テモ</t>
    </rPh>
    <rPh sb="4" eb="8">
      <t>カデンイチラン</t>
    </rPh>
    <phoneticPr fontId="1"/>
  </si>
  <si>
    <t>30Lコンプレッサー</t>
    <phoneticPr fontId="1"/>
  </si>
  <si>
    <t>食器収納の上に4段+壁面収納に4段+カラーボックスに3段。500は衣類収納の下の引き出し2段</t>
    <rPh sb="0" eb="2">
      <t>ショッキ</t>
    </rPh>
    <rPh sb="2" eb="4">
      <t>シュウノウ</t>
    </rPh>
    <rPh sb="5" eb="6">
      <t>ウエ</t>
    </rPh>
    <rPh sb="8" eb="9">
      <t>ダン</t>
    </rPh>
    <rPh sb="10" eb="14">
      <t>ヘキメンシュウノウ</t>
    </rPh>
    <rPh sb="16" eb="17">
      <t>ダン</t>
    </rPh>
    <rPh sb="27" eb="28">
      <t>ダン</t>
    </rPh>
    <rPh sb="33" eb="35">
      <t>イルイ</t>
    </rPh>
    <rPh sb="35" eb="37">
      <t>シュウノウ</t>
    </rPh>
    <rPh sb="38" eb="39">
      <t>シタ</t>
    </rPh>
    <rPh sb="40" eb="41">
      <t>ヒ</t>
    </rPh>
    <rPh sb="42" eb="43">
      <t>ダ</t>
    </rPh>
    <rPh sb="45" eb="46">
      <t>ダン</t>
    </rPh>
    <phoneticPr fontId="1"/>
  </si>
  <si>
    <t>押し入れの深さ/2＝500だとして押し入れの半分が雑貨。2列×2段×上、下段＝8</t>
    <rPh sb="0" eb="1">
      <t>オ</t>
    </rPh>
    <rPh sb="2" eb="3">
      <t>イ</t>
    </rPh>
    <rPh sb="5" eb="6">
      <t>フカ</t>
    </rPh>
    <rPh sb="17" eb="18">
      <t>オ</t>
    </rPh>
    <rPh sb="19" eb="20">
      <t>イ</t>
    </rPh>
    <rPh sb="22" eb="24">
      <t>ハンブン</t>
    </rPh>
    <rPh sb="25" eb="27">
      <t>ザッカ</t>
    </rPh>
    <rPh sb="29" eb="30">
      <t>レツ</t>
    </rPh>
    <rPh sb="32" eb="33">
      <t>ダン</t>
    </rPh>
    <rPh sb="34" eb="35">
      <t>ジョウ</t>
    </rPh>
    <rPh sb="36" eb="38">
      <t>ゲダン</t>
    </rPh>
    <phoneticPr fontId="1"/>
  </si>
  <si>
    <t>おもちゃ+カラーボックスで1700×3。板の間のおもちゃ箱600×2</t>
    <rPh sb="20" eb="21">
      <t>イタ</t>
    </rPh>
    <rPh sb="22" eb="23">
      <t>マ</t>
    </rPh>
    <rPh sb="28" eb="29">
      <t>バコ</t>
    </rPh>
    <phoneticPr fontId="1"/>
  </si>
  <si>
    <t>奥行500は下駄箱上面、中（2段）、外の合計。300は5段。下駄箱の半分のスペースは雑貨とした</t>
    <rPh sb="0" eb="2">
      <t>オクユキ</t>
    </rPh>
    <rPh sb="6" eb="9">
      <t>ゲタバコ</t>
    </rPh>
    <rPh sb="9" eb="11">
      <t>ジョウメン</t>
    </rPh>
    <rPh sb="12" eb="13">
      <t>ナカ</t>
    </rPh>
    <rPh sb="15" eb="16">
      <t>ダン</t>
    </rPh>
    <rPh sb="18" eb="19">
      <t>ソト</t>
    </rPh>
    <rPh sb="20" eb="22">
      <t>ゴウケイ</t>
    </rPh>
    <rPh sb="28" eb="29">
      <t>ダン</t>
    </rPh>
    <rPh sb="30" eb="33">
      <t>ゲタバコ</t>
    </rPh>
    <rPh sb="34" eb="36">
      <t>ハンブン</t>
    </rPh>
    <rPh sb="42" eb="44">
      <t>ザッカ</t>
    </rPh>
    <phoneticPr fontId="1"/>
  </si>
  <si>
    <t>300はカラーボックス3段。500は枕棚+IKEA×8段+IKEA短い方棚1段、引き出し2段+970、570本棚上段</t>
    <rPh sb="12" eb="13">
      <t>ダン</t>
    </rPh>
    <rPh sb="18" eb="20">
      <t>マクラダナ</t>
    </rPh>
    <rPh sb="27" eb="28">
      <t>ダン</t>
    </rPh>
    <rPh sb="33" eb="34">
      <t>ミジカ</t>
    </rPh>
    <rPh sb="35" eb="36">
      <t>ホウ</t>
    </rPh>
    <rPh sb="36" eb="37">
      <t>タナ</t>
    </rPh>
    <rPh sb="38" eb="39">
      <t>ダン</t>
    </rPh>
    <rPh sb="40" eb="41">
      <t>ヒ</t>
    </rPh>
    <rPh sb="42" eb="43">
      <t>ダ</t>
    </rPh>
    <rPh sb="45" eb="46">
      <t>ダン</t>
    </rPh>
    <rPh sb="54" eb="58">
      <t>ホンダナジョウダン</t>
    </rPh>
    <phoneticPr fontId="1"/>
  </si>
  <si>
    <t>奥行300mm</t>
    <rPh sb="0" eb="2">
      <t>オクユキ</t>
    </rPh>
    <phoneticPr fontId="1"/>
  </si>
  <si>
    <t>奥行500mm</t>
    <rPh sb="0" eb="2">
      <t>オクユキ</t>
    </rPh>
    <phoneticPr fontId="1"/>
  </si>
  <si>
    <t>H300mmと仮置き</t>
    <rPh sb="7" eb="9">
      <t>カリオ</t>
    </rPh>
    <phoneticPr fontId="1"/>
  </si>
  <si>
    <t>高さはそれなり</t>
    <rPh sb="0" eb="1">
      <t>タカ</t>
    </rPh>
    <phoneticPr fontId="1"/>
  </si>
  <si>
    <r>
      <rPr>
        <b/>
        <sz val="14"/>
        <color theme="1"/>
        <rFont val="Yu Gothic"/>
        <family val="3"/>
        <charset val="128"/>
        <scheme val="minor"/>
      </rPr>
      <t>ダイニング</t>
    </r>
    <r>
      <rPr>
        <sz val="11"/>
        <color theme="1"/>
        <rFont val="Yu Gothic"/>
        <family val="2"/>
        <scheme val="minor"/>
      </rPr>
      <t>　コンセント5本、USB5本</t>
    </r>
    <rPh sb="12" eb="13">
      <t>ホン</t>
    </rPh>
    <rPh sb="18" eb="19">
      <t>ホン</t>
    </rPh>
    <phoneticPr fontId="1"/>
  </si>
  <si>
    <t>かき氷機</t>
    <rPh sb="2" eb="4">
      <t>ゴオリキ</t>
    </rPh>
    <phoneticPr fontId="1"/>
  </si>
  <si>
    <t>サーキュレーター</t>
    <phoneticPr fontId="1"/>
  </si>
  <si>
    <t>フードプロセッサー</t>
    <phoneticPr fontId="1"/>
  </si>
  <si>
    <t>泡だて器</t>
    <rPh sb="0" eb="1">
      <t>アワ</t>
    </rPh>
    <rPh sb="3" eb="4">
      <t>キ</t>
    </rPh>
    <phoneticPr fontId="1"/>
  </si>
  <si>
    <t>アイロン</t>
    <phoneticPr fontId="1"/>
  </si>
  <si>
    <t>布団乾燥機</t>
    <rPh sb="0" eb="5">
      <t>フトンカンソウキ</t>
    </rPh>
    <phoneticPr fontId="1"/>
  </si>
  <si>
    <t>スイッチポット本体</t>
    <rPh sb="7" eb="9">
      <t>ホンタイ</t>
    </rPh>
    <phoneticPr fontId="1"/>
  </si>
  <si>
    <t>TV用ブースター</t>
    <rPh sb="2" eb="3">
      <t>ヨウ</t>
    </rPh>
    <phoneticPr fontId="1"/>
  </si>
  <si>
    <t>※CATV関連</t>
    <rPh sb="5" eb="7">
      <t>カンレン</t>
    </rPh>
    <phoneticPr fontId="1"/>
  </si>
  <si>
    <t>※将来必要になるかも</t>
    <rPh sb="1" eb="5">
      <t>ショウライヒツヨウ</t>
    </rPh>
    <phoneticPr fontId="1"/>
  </si>
  <si>
    <t>ノートPC×2</t>
    <phoneticPr fontId="1"/>
  </si>
  <si>
    <t>充電式懐中電灯</t>
    <rPh sb="0" eb="3">
      <t>ジュウデンシキ</t>
    </rPh>
    <rPh sb="3" eb="7">
      <t>カイチュウデントウ</t>
    </rPh>
    <phoneticPr fontId="1"/>
  </si>
  <si>
    <t>充電式体重計</t>
    <rPh sb="3" eb="6">
      <t>タイジュウケイ</t>
    </rPh>
    <phoneticPr fontId="1"/>
  </si>
  <si>
    <t>※水槽関連　</t>
    <rPh sb="1" eb="3">
      <t>スイソウ</t>
    </rPh>
    <rPh sb="3" eb="5">
      <t>カンレン</t>
    </rPh>
    <phoneticPr fontId="1"/>
  </si>
  <si>
    <t>　ヒーター、空気、浄水、餌、ライト</t>
    <phoneticPr fontId="1"/>
  </si>
  <si>
    <t>充電式電動工具</t>
    <rPh sb="0" eb="7">
      <t>ジュウデンシキデンドウコウグ</t>
    </rPh>
    <phoneticPr fontId="1"/>
  </si>
  <si>
    <t>ファミクロ行き衣類</t>
    <rPh sb="5" eb="6">
      <t>イ</t>
    </rPh>
    <rPh sb="7" eb="9">
      <t>イルイ</t>
    </rPh>
    <phoneticPr fontId="1"/>
  </si>
  <si>
    <t>外物置</t>
    <rPh sb="0" eb="3">
      <t>ソトモノオキ</t>
    </rPh>
    <phoneticPr fontId="1"/>
  </si>
  <si>
    <t>物置1</t>
    <rPh sb="0" eb="2">
      <t>モノオキ</t>
    </rPh>
    <phoneticPr fontId="1"/>
  </si>
  <si>
    <t>物置2</t>
    <rPh sb="0" eb="2">
      <t>モノオキ</t>
    </rPh>
    <phoneticPr fontId="1"/>
  </si>
  <si>
    <t>物置3</t>
    <rPh sb="0" eb="2">
      <t>モノオキ</t>
    </rPh>
    <phoneticPr fontId="1"/>
  </si>
  <si>
    <t>物置スペース1</t>
    <rPh sb="0" eb="2">
      <t>モノオキ</t>
    </rPh>
    <phoneticPr fontId="1"/>
  </si>
  <si>
    <t>タイヤ</t>
    <phoneticPr fontId="1"/>
  </si>
  <si>
    <t>サイズ</t>
    <phoneticPr fontId="1"/>
  </si>
  <si>
    <t>W2950*D1840</t>
    <phoneticPr fontId="1"/>
  </si>
  <si>
    <t>W1260*D540</t>
    <phoneticPr fontId="1"/>
  </si>
  <si>
    <t>9本</t>
    <rPh sb="1" eb="2">
      <t>ホン</t>
    </rPh>
    <phoneticPr fontId="1"/>
  </si>
  <si>
    <t>W800*D600</t>
    <phoneticPr fontId="1"/>
  </si>
  <si>
    <t>W100*D50</t>
    <phoneticPr fontId="1"/>
  </si>
  <si>
    <t>ハンガー収納を含む　衣類収納の横方向の長さ</t>
    <rPh sb="4" eb="6">
      <t>シュウノウ</t>
    </rPh>
    <rPh sb="7" eb="8">
      <t>フク</t>
    </rPh>
    <rPh sb="10" eb="12">
      <t>イルイ</t>
    </rPh>
    <rPh sb="12" eb="14">
      <t>シュウノウ</t>
    </rPh>
    <rPh sb="15" eb="18">
      <t>ヨコホウコウ</t>
    </rPh>
    <rPh sb="19" eb="20">
      <t>ナガ</t>
    </rPh>
    <phoneticPr fontId="1"/>
  </si>
  <si>
    <t>ダイニング、２F居室、洗面所の衣類を除く　W450だとすると42個分の収納</t>
    <rPh sb="8" eb="10">
      <t>キョシツ</t>
    </rPh>
    <rPh sb="11" eb="13">
      <t>センメン</t>
    </rPh>
    <rPh sb="13" eb="19">
      <t>ジョノイルイヲノゾ</t>
    </rPh>
    <rPh sb="32" eb="33">
      <t>コ</t>
    </rPh>
    <rPh sb="33" eb="34">
      <t>ブン</t>
    </rPh>
    <rPh sb="35" eb="37">
      <t>シュウノウ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</si>
</sst>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u/>
      <sz val="16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61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2" borderId="5" xfId="0" applyFill="1" applyBorder="1"/>
    <xf numFmtId="0" fontId="0" fillId="0" borderId="0" xfId="0" applyAlignment="1">
      <alignment wrapText="1"/>
    </xf>
    <xf numFmtId="0" fontId="0" fillId="2" borderId="8" xfId="0" applyFill="1" applyBorder="1"/>
    <xf numFmtId="0" fontId="0" fillId="0" borderId="6" xfId="0" applyBorder="1" applyAlignment="1">
      <alignment wrapText="1"/>
    </xf>
    <xf numFmtId="0" fontId="0" fillId="0" borderId="3" xfId="0" applyBorder="1"/>
    <xf numFmtId="0" fontId="0" fillId="0" borderId="25" xfId="0" applyBorder="1"/>
    <xf numFmtId="0" fontId="0" fillId="0" borderId="4" xfId="0" applyBorder="1"/>
    <xf numFmtId="0" fontId="0" fillId="0" borderId="7" xfId="0" applyBorder="1"/>
    <xf numFmtId="0" fontId="0" fillId="0" borderId="34" xfId="0" applyBorder="1"/>
    <xf numFmtId="0" fontId="0" fillId="0" borderId="35" xfId="0" applyBorder="1"/>
    <xf numFmtId="0" fontId="3" fillId="0" borderId="1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6" fillId="0" borderId="6" xfId="0" applyFont="1" applyBorder="1"/>
    <xf numFmtId="0" fontId="2" fillId="3" borderId="5" xfId="0" applyFont="1" applyFill="1" applyBorder="1"/>
    <xf numFmtId="0" fontId="0" fillId="3" borderId="2" xfId="0" applyFill="1" applyBorder="1"/>
    <xf numFmtId="0" fontId="4" fillId="0" borderId="10" xfId="0" applyFont="1" applyBorder="1"/>
    <xf numFmtId="0" fontId="4" fillId="0" borderId="22" xfId="0" applyFont="1" applyBorder="1"/>
    <xf numFmtId="0" fontId="4" fillId="0" borderId="17" xfId="0" applyFont="1" applyBorder="1"/>
    <xf numFmtId="0" fontId="4" fillId="0" borderId="20" xfId="0" applyFont="1" applyBorder="1"/>
    <xf numFmtId="0" fontId="4" fillId="0" borderId="18" xfId="0" applyFont="1" applyBorder="1"/>
    <xf numFmtId="0" fontId="4" fillId="0" borderId="24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23" xfId="0" applyFont="1" applyBorder="1"/>
    <xf numFmtId="0" fontId="0" fillId="0" borderId="36" xfId="0" applyBorder="1"/>
    <xf numFmtId="0" fontId="4" fillId="0" borderId="27" xfId="0" applyFont="1" applyBorder="1"/>
    <xf numFmtId="0" fontId="4" fillId="0" borderId="37" xfId="0" applyFont="1" applyBorder="1"/>
    <xf numFmtId="0" fontId="5" fillId="0" borderId="0" xfId="0" applyFont="1"/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3" borderId="34" xfId="0" applyFill="1" applyBorder="1"/>
    <xf numFmtId="0" fontId="0" fillId="0" borderId="10" xfId="0" applyBorder="1"/>
    <xf numFmtId="0" fontId="0" fillId="4" borderId="0" xfId="0" applyFill="1"/>
    <xf numFmtId="0" fontId="0" fillId="0" borderId="2" xfId="0" applyBorder="1"/>
    <xf numFmtId="0" fontId="0" fillId="0" borderId="17" xfId="0" applyBorder="1"/>
    <xf numFmtId="0" fontId="0" fillId="0" borderId="18" xfId="0" applyBorder="1"/>
    <xf numFmtId="0" fontId="0" fillId="0" borderId="41" xfId="0" applyBorder="1"/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672193</xdr:colOff>
      <xdr:row>39</xdr:row>
      <xdr:rowOff>21773</xdr:rowOff>
    </xdr:from>
    <xdr:ext cx="538289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0724320-CFA7-6169-C65C-3D6DEFA1C3DD}"/>
            </a:ext>
          </a:extLst>
        </xdr:cNvPr>
        <xdr:cNvSpPr txBox="1"/>
      </xdr:nvSpPr>
      <xdr:spPr>
        <a:xfrm>
          <a:off x="5418364" y="9220202"/>
          <a:ext cx="53828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物置</a:t>
          </a:r>
          <a:r>
            <a:rPr kumimoji="1" lang="en-US" altLang="ja-JP" sz="1100"/>
            <a:t>1</a:t>
          </a:r>
        </a:p>
      </xdr:txBody>
    </xdr:sp>
    <xdr:clientData/>
  </xdr:oneCellAnchor>
  <xdr:oneCellAnchor>
    <xdr:from>
      <xdr:col>8</xdr:col>
      <xdr:colOff>495300</xdr:colOff>
      <xdr:row>39</xdr:row>
      <xdr:rowOff>5443</xdr:rowOff>
    </xdr:from>
    <xdr:ext cx="538289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B7B48F-A18D-4A69-93DD-229881EBC32F}"/>
            </a:ext>
          </a:extLst>
        </xdr:cNvPr>
        <xdr:cNvSpPr txBox="1"/>
      </xdr:nvSpPr>
      <xdr:spPr>
        <a:xfrm>
          <a:off x="7092043" y="9203872"/>
          <a:ext cx="53828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物置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  <xdr:oneCellAnchor>
    <xdr:from>
      <xdr:col>8</xdr:col>
      <xdr:colOff>1921329</xdr:colOff>
      <xdr:row>38</xdr:row>
      <xdr:rowOff>228600</xdr:rowOff>
    </xdr:from>
    <xdr:ext cx="1031051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8F222E7-CB09-488D-8D6B-A76DF3A7F497}"/>
            </a:ext>
          </a:extLst>
        </xdr:cNvPr>
        <xdr:cNvSpPr txBox="1"/>
      </xdr:nvSpPr>
      <xdr:spPr>
        <a:xfrm>
          <a:off x="8518072" y="9187543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物置スペース</a:t>
          </a:r>
        </a:p>
      </xdr:txBody>
    </xdr:sp>
    <xdr:clientData/>
  </xdr:oneCellAnchor>
  <xdr:oneCellAnchor>
    <xdr:from>
      <xdr:col>8</xdr:col>
      <xdr:colOff>3799114</xdr:colOff>
      <xdr:row>38</xdr:row>
      <xdr:rowOff>234042</xdr:rowOff>
    </xdr:from>
    <xdr:ext cx="538289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02A3749-3F59-4FD0-A466-7A0825FBC5F4}"/>
            </a:ext>
          </a:extLst>
        </xdr:cNvPr>
        <xdr:cNvSpPr txBox="1"/>
      </xdr:nvSpPr>
      <xdr:spPr>
        <a:xfrm>
          <a:off x="10395857" y="9192985"/>
          <a:ext cx="53828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物置</a:t>
          </a:r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oneCellAnchor>
  <xdr:oneCellAnchor>
    <xdr:from>
      <xdr:col>8</xdr:col>
      <xdr:colOff>5453744</xdr:colOff>
      <xdr:row>38</xdr:row>
      <xdr:rowOff>225878</xdr:rowOff>
    </xdr:from>
    <xdr:ext cx="607859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76BB60-ED69-44A3-9306-F637F21C2A68}"/>
            </a:ext>
          </a:extLst>
        </xdr:cNvPr>
        <xdr:cNvSpPr txBox="1"/>
      </xdr:nvSpPr>
      <xdr:spPr>
        <a:xfrm>
          <a:off x="12050487" y="9184821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タイヤ</a:t>
          </a:r>
        </a:p>
      </xdr:txBody>
    </xdr:sp>
    <xdr:clientData/>
  </xdr:oneCellAnchor>
  <xdr:twoCellAnchor>
    <xdr:from>
      <xdr:col>6</xdr:col>
      <xdr:colOff>500742</xdr:colOff>
      <xdr:row>40</xdr:row>
      <xdr:rowOff>97972</xdr:rowOff>
    </xdr:from>
    <xdr:to>
      <xdr:col>7</xdr:col>
      <xdr:colOff>489856</xdr:colOff>
      <xdr:row>44</xdr:row>
      <xdr:rowOff>97972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9EE7B37-ECA2-FEB6-07D9-F7F31C06C394}"/>
            </a:ext>
          </a:extLst>
        </xdr:cNvPr>
        <xdr:cNvSpPr/>
      </xdr:nvSpPr>
      <xdr:spPr>
        <a:xfrm>
          <a:off x="5246913" y="9579429"/>
          <a:ext cx="914400" cy="914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写真</a:t>
          </a:r>
        </a:p>
      </xdr:txBody>
    </xdr:sp>
    <xdr:clientData/>
  </xdr:twoCellAnchor>
  <xdr:twoCellAnchor>
    <xdr:from>
      <xdr:col>8</xdr:col>
      <xdr:colOff>326571</xdr:colOff>
      <xdr:row>40</xdr:row>
      <xdr:rowOff>97972</xdr:rowOff>
    </xdr:from>
    <xdr:to>
      <xdr:col>8</xdr:col>
      <xdr:colOff>1240971</xdr:colOff>
      <xdr:row>44</xdr:row>
      <xdr:rowOff>97972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A0AFA08-008B-4D81-BE67-C12AA7E03B60}"/>
            </a:ext>
          </a:extLst>
        </xdr:cNvPr>
        <xdr:cNvSpPr/>
      </xdr:nvSpPr>
      <xdr:spPr>
        <a:xfrm>
          <a:off x="6923314" y="9579429"/>
          <a:ext cx="914400" cy="914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写真</a:t>
          </a:r>
        </a:p>
      </xdr:txBody>
    </xdr:sp>
    <xdr:clientData/>
  </xdr:twoCellAnchor>
  <xdr:twoCellAnchor>
    <xdr:from>
      <xdr:col>8</xdr:col>
      <xdr:colOff>1926771</xdr:colOff>
      <xdr:row>40</xdr:row>
      <xdr:rowOff>97972</xdr:rowOff>
    </xdr:from>
    <xdr:to>
      <xdr:col>8</xdr:col>
      <xdr:colOff>2841171</xdr:colOff>
      <xdr:row>44</xdr:row>
      <xdr:rowOff>97972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2DD5E3D-A1B4-40D6-9AD5-D24A5B0004BE}"/>
            </a:ext>
          </a:extLst>
        </xdr:cNvPr>
        <xdr:cNvSpPr/>
      </xdr:nvSpPr>
      <xdr:spPr>
        <a:xfrm>
          <a:off x="8523514" y="9579429"/>
          <a:ext cx="914400" cy="914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写真</a:t>
          </a:r>
        </a:p>
      </xdr:txBody>
    </xdr:sp>
    <xdr:clientData/>
  </xdr:twoCellAnchor>
  <xdr:twoCellAnchor>
    <xdr:from>
      <xdr:col>8</xdr:col>
      <xdr:colOff>3657600</xdr:colOff>
      <xdr:row>40</xdr:row>
      <xdr:rowOff>97972</xdr:rowOff>
    </xdr:from>
    <xdr:to>
      <xdr:col>8</xdr:col>
      <xdr:colOff>4572000</xdr:colOff>
      <xdr:row>44</xdr:row>
      <xdr:rowOff>97972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277A1F2D-02E3-4377-B056-CC942EF5A1CB}"/>
            </a:ext>
          </a:extLst>
        </xdr:cNvPr>
        <xdr:cNvSpPr/>
      </xdr:nvSpPr>
      <xdr:spPr>
        <a:xfrm>
          <a:off x="10254343" y="9579429"/>
          <a:ext cx="914400" cy="914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写真</a:t>
          </a:r>
        </a:p>
      </xdr:txBody>
    </xdr:sp>
    <xdr:clientData/>
  </xdr:twoCellAnchor>
  <xdr:twoCellAnchor>
    <xdr:from>
      <xdr:col>8</xdr:col>
      <xdr:colOff>5323115</xdr:colOff>
      <xdr:row>40</xdr:row>
      <xdr:rowOff>97972</xdr:rowOff>
    </xdr:from>
    <xdr:to>
      <xdr:col>8</xdr:col>
      <xdr:colOff>6237515</xdr:colOff>
      <xdr:row>44</xdr:row>
      <xdr:rowOff>97972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42A48689-9FFB-4DCA-AD8D-78C2EF5C35F7}"/>
            </a:ext>
          </a:extLst>
        </xdr:cNvPr>
        <xdr:cNvSpPr/>
      </xdr:nvSpPr>
      <xdr:spPr>
        <a:xfrm>
          <a:off x="11919858" y="9579429"/>
          <a:ext cx="914400" cy="914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C4A0-C3C3-42A3-A802-2454C18BA0E6}">
  <sheetPr>
    <pageSetUpPr fitToPage="1"/>
  </sheetPr>
  <dimension ref="D1:L50"/>
  <sheetViews>
    <sheetView showGridLines="0" tabSelected="1" topLeftCell="G1" zoomScale="70" zoomScaleNormal="70" workbookViewId="0">
      <selection activeCell="P20" sqref="P20"/>
    </sheetView>
  </sheetViews>
  <sheetFormatPr defaultRowHeight="18"/>
  <cols>
    <col min="4" max="4" width="12.3984375" bestFit="1" customWidth="1"/>
    <col min="5" max="5" width="11.09765625" bestFit="1" customWidth="1"/>
    <col min="6" max="8" width="12.19921875" customWidth="1"/>
    <col min="9" max="9" width="92.69921875" customWidth="1"/>
    <col min="10" max="10" width="6.69921875" customWidth="1"/>
    <col min="11" max="11" width="42.19921875" bestFit="1" customWidth="1"/>
    <col min="12" max="12" width="37.5" bestFit="1" customWidth="1"/>
  </cols>
  <sheetData>
    <row r="1" spans="4:12" ht="27" thickBot="1">
      <c r="D1" s="37" t="s">
        <v>117</v>
      </c>
      <c r="K1" s="37" t="s">
        <v>118</v>
      </c>
    </row>
    <row r="2" spans="4:12" ht="22.2">
      <c r="D2" s="51"/>
      <c r="E2" s="52"/>
      <c r="F2" s="48" t="s">
        <v>11</v>
      </c>
      <c r="G2" s="49"/>
      <c r="H2" s="49"/>
      <c r="I2" s="55" t="s">
        <v>5</v>
      </c>
      <c r="K2" s="18" t="s">
        <v>129</v>
      </c>
      <c r="L2" s="19" t="s">
        <v>0</v>
      </c>
    </row>
    <row r="3" spans="4:12">
      <c r="D3" s="53"/>
      <c r="E3" s="54"/>
      <c r="F3" s="38" t="s">
        <v>108</v>
      </c>
      <c r="G3" s="50" t="s">
        <v>127</v>
      </c>
      <c r="H3" s="50"/>
      <c r="I3" s="56"/>
      <c r="K3" s="14" t="s">
        <v>14</v>
      </c>
      <c r="L3" s="1" t="s">
        <v>119</v>
      </c>
    </row>
    <row r="4" spans="4:12" ht="18.600000000000001" thickBot="1">
      <c r="D4" s="35" t="s">
        <v>109</v>
      </c>
      <c r="E4" s="36" t="s">
        <v>110</v>
      </c>
      <c r="F4" s="39" t="s">
        <v>24</v>
      </c>
      <c r="G4" s="40" t="s">
        <v>125</v>
      </c>
      <c r="H4" s="40" t="s">
        <v>126</v>
      </c>
      <c r="I4" s="57"/>
      <c r="K4" s="14" t="s">
        <v>15</v>
      </c>
      <c r="L4" s="1" t="s">
        <v>81</v>
      </c>
    </row>
    <row r="5" spans="4:12" ht="17.399999999999999" customHeight="1" thickTop="1">
      <c r="D5" s="27" t="s">
        <v>2</v>
      </c>
      <c r="E5" s="33" t="s">
        <v>12</v>
      </c>
      <c r="F5" s="34"/>
      <c r="G5" s="6">
        <v>480</v>
      </c>
      <c r="H5" s="6"/>
      <c r="I5" s="7" t="s">
        <v>128</v>
      </c>
      <c r="K5" s="14" t="s">
        <v>16</v>
      </c>
      <c r="L5" s="1" t="s">
        <v>82</v>
      </c>
    </row>
    <row r="6" spans="4:12" ht="17.399999999999999" customHeight="1">
      <c r="D6" s="27"/>
      <c r="E6" s="26" t="s">
        <v>10</v>
      </c>
      <c r="F6" s="16"/>
      <c r="G6" s="2">
        <f>390*4</f>
        <v>1560</v>
      </c>
      <c r="H6" s="2"/>
      <c r="I6" s="1" t="s">
        <v>66</v>
      </c>
      <c r="K6" s="14" t="s">
        <v>17</v>
      </c>
      <c r="L6" s="1" t="s">
        <v>143</v>
      </c>
    </row>
    <row r="7" spans="4:12" ht="17.399999999999999" customHeight="1">
      <c r="D7" s="27"/>
      <c r="E7" s="26" t="s">
        <v>1</v>
      </c>
      <c r="F7" s="16"/>
      <c r="G7" s="2"/>
      <c r="H7" s="2">
        <f>1040*5</f>
        <v>5200</v>
      </c>
      <c r="I7" s="1" t="s">
        <v>73</v>
      </c>
      <c r="K7" s="14" t="s">
        <v>19</v>
      </c>
      <c r="L7" s="1" t="s">
        <v>144</v>
      </c>
    </row>
    <row r="8" spans="4:12" ht="17.399999999999999" customHeight="1">
      <c r="D8" s="28"/>
      <c r="E8" s="26" t="s">
        <v>13</v>
      </c>
      <c r="F8" s="16"/>
      <c r="G8" s="2"/>
      <c r="H8" s="2">
        <f>1300*3</f>
        <v>3900</v>
      </c>
      <c r="I8" s="1" t="s">
        <v>72</v>
      </c>
      <c r="K8" s="14" t="s">
        <v>18</v>
      </c>
      <c r="L8" s="1" t="s">
        <v>145</v>
      </c>
    </row>
    <row r="9" spans="4:12">
      <c r="D9" s="25" t="s">
        <v>3</v>
      </c>
      <c r="E9" s="26" t="s">
        <v>8</v>
      </c>
      <c r="F9" s="16"/>
      <c r="G9" s="8">
        <f>410+640+680+800</f>
        <v>2530</v>
      </c>
      <c r="H9" s="2"/>
      <c r="I9" s="1" t="s">
        <v>71</v>
      </c>
      <c r="K9" s="14" t="s">
        <v>20</v>
      </c>
      <c r="L9" s="1"/>
    </row>
    <row r="10" spans="4:12" ht="22.2">
      <c r="D10" s="27"/>
      <c r="E10" s="26" t="s">
        <v>10</v>
      </c>
      <c r="F10" s="16"/>
      <c r="G10" s="2">
        <f>620*4+800*4+390*3</f>
        <v>6850</v>
      </c>
      <c r="H10" s="2">
        <f>1260*3</f>
        <v>3780</v>
      </c>
      <c r="I10" s="11" t="s">
        <v>120</v>
      </c>
      <c r="K10" s="14" t="s">
        <v>22</v>
      </c>
      <c r="L10" s="22" t="s">
        <v>9</v>
      </c>
    </row>
    <row r="11" spans="4:12">
      <c r="D11" s="27"/>
      <c r="E11" s="26" t="s">
        <v>21</v>
      </c>
      <c r="F11" s="16"/>
      <c r="G11" s="2"/>
      <c r="H11" s="23">
        <v>1260</v>
      </c>
      <c r="I11" s="1"/>
      <c r="K11" s="14" t="s">
        <v>23</v>
      </c>
      <c r="L11" s="1" t="s">
        <v>76</v>
      </c>
    </row>
    <row r="12" spans="4:12">
      <c r="D12" s="28"/>
      <c r="E12" s="26" t="s">
        <v>25</v>
      </c>
      <c r="F12" s="41">
        <v>820</v>
      </c>
      <c r="G12" s="2"/>
      <c r="H12" s="2"/>
      <c r="I12" s="1" t="s">
        <v>70</v>
      </c>
      <c r="K12" s="14" t="s">
        <v>140</v>
      </c>
      <c r="L12" s="1" t="s">
        <v>77</v>
      </c>
    </row>
    <row r="13" spans="4:12">
      <c r="D13" s="25" t="s">
        <v>26</v>
      </c>
      <c r="E13" s="26" t="s">
        <v>27</v>
      </c>
      <c r="F13" s="16"/>
      <c r="G13" s="2"/>
      <c r="H13" s="2">
        <v>800</v>
      </c>
      <c r="I13" s="1" t="s">
        <v>69</v>
      </c>
      <c r="J13" s="9"/>
      <c r="K13" s="14" t="s">
        <v>33</v>
      </c>
      <c r="L13" s="1" t="s">
        <v>78</v>
      </c>
    </row>
    <row r="14" spans="4:12">
      <c r="D14" s="28"/>
      <c r="E14" s="26" t="s">
        <v>28</v>
      </c>
      <c r="F14" s="16"/>
      <c r="G14" s="2">
        <f>765*2</f>
        <v>1530</v>
      </c>
      <c r="H14" s="2">
        <v>800</v>
      </c>
      <c r="I14" s="1" t="s">
        <v>68</v>
      </c>
      <c r="K14" s="14" t="s">
        <v>34</v>
      </c>
      <c r="L14" s="1" t="s">
        <v>79</v>
      </c>
    </row>
    <row r="15" spans="4:12">
      <c r="D15" s="25" t="s">
        <v>29</v>
      </c>
      <c r="E15" s="26" t="s">
        <v>30</v>
      </c>
      <c r="F15" s="16"/>
      <c r="G15" s="2">
        <f>420*4</f>
        <v>1680</v>
      </c>
      <c r="H15" s="2"/>
      <c r="I15" s="1" t="s">
        <v>67</v>
      </c>
      <c r="K15" s="14" t="s">
        <v>35</v>
      </c>
      <c r="L15" s="1" t="s">
        <v>80</v>
      </c>
    </row>
    <row r="16" spans="4:12">
      <c r="D16" s="27"/>
      <c r="E16" s="26" t="s">
        <v>10</v>
      </c>
      <c r="F16" s="16"/>
      <c r="G16" s="2">
        <f>390*4+360</f>
        <v>1920</v>
      </c>
      <c r="H16" s="2"/>
      <c r="I16" s="1" t="s">
        <v>75</v>
      </c>
      <c r="K16" s="14" t="s">
        <v>38</v>
      </c>
      <c r="L16" s="1" t="s">
        <v>7</v>
      </c>
    </row>
    <row r="17" spans="4:12">
      <c r="D17" s="28"/>
      <c r="E17" s="26" t="s">
        <v>115</v>
      </c>
      <c r="F17" s="16"/>
      <c r="G17" s="23">
        <f>360*4</f>
        <v>1440</v>
      </c>
      <c r="H17" s="2"/>
      <c r="I17" s="1" t="s">
        <v>74</v>
      </c>
      <c r="K17" s="14" t="s">
        <v>142</v>
      </c>
      <c r="L17" s="1" t="s">
        <v>4</v>
      </c>
    </row>
    <row r="18" spans="4:12">
      <c r="D18" s="25" t="s">
        <v>31</v>
      </c>
      <c r="E18" s="26" t="s">
        <v>32</v>
      </c>
      <c r="F18" s="16"/>
      <c r="G18" s="2"/>
      <c r="H18" s="23">
        <f>400*21+400*6</f>
        <v>10800</v>
      </c>
      <c r="I18" s="1" t="s">
        <v>64</v>
      </c>
      <c r="K18" s="14" t="s">
        <v>141</v>
      </c>
      <c r="L18" s="1" t="s">
        <v>86</v>
      </c>
    </row>
    <row r="19" spans="4:12">
      <c r="D19" s="27"/>
      <c r="E19" s="26" t="s">
        <v>10</v>
      </c>
      <c r="F19" s="16"/>
      <c r="G19" s="2"/>
      <c r="H19" s="2">
        <f>400*6+400*2+1720/2*8</f>
        <v>10080</v>
      </c>
      <c r="I19" s="11" t="s">
        <v>121</v>
      </c>
      <c r="K19" s="14"/>
      <c r="L19" s="1"/>
    </row>
    <row r="20" spans="4:12" ht="22.2">
      <c r="D20" s="27"/>
      <c r="E20" s="26" t="s">
        <v>8</v>
      </c>
      <c r="F20" s="16"/>
      <c r="G20" s="8">
        <v>340</v>
      </c>
      <c r="H20" s="2"/>
      <c r="I20" s="1"/>
      <c r="K20" s="20" t="s">
        <v>111</v>
      </c>
      <c r="L20" s="21" t="s">
        <v>112</v>
      </c>
    </row>
    <row r="21" spans="4:12">
      <c r="D21" s="28"/>
      <c r="E21" s="26" t="s">
        <v>36</v>
      </c>
      <c r="F21" s="16"/>
      <c r="G21" s="2"/>
      <c r="H21" s="2">
        <f>1700*3</f>
        <v>5100</v>
      </c>
      <c r="I21" s="1" t="s">
        <v>65</v>
      </c>
      <c r="K21" s="14" t="s">
        <v>37</v>
      </c>
      <c r="L21" s="1" t="s">
        <v>6</v>
      </c>
    </row>
    <row r="22" spans="4:12">
      <c r="D22" s="25" t="s">
        <v>59</v>
      </c>
      <c r="E22" s="26" t="s">
        <v>36</v>
      </c>
      <c r="F22" s="16"/>
      <c r="G22" s="2"/>
      <c r="H22" s="2">
        <f>1700*3+600*2</f>
        <v>6300</v>
      </c>
      <c r="I22" s="11" t="s">
        <v>122</v>
      </c>
      <c r="K22" s="14" t="s">
        <v>38</v>
      </c>
      <c r="L22" s="1" t="s">
        <v>89</v>
      </c>
    </row>
    <row r="23" spans="4:12">
      <c r="D23" s="27"/>
      <c r="E23" s="26" t="s">
        <v>32</v>
      </c>
      <c r="F23" s="16"/>
      <c r="G23" s="2"/>
      <c r="H23" s="23">
        <f>800*10</f>
        <v>8000</v>
      </c>
      <c r="I23" s="1"/>
      <c r="K23" s="14" t="s">
        <v>39</v>
      </c>
      <c r="L23" s="1" t="s">
        <v>90</v>
      </c>
    </row>
    <row r="24" spans="4:12">
      <c r="D24" s="27"/>
      <c r="E24" s="26" t="s">
        <v>10</v>
      </c>
      <c r="F24" s="16"/>
      <c r="G24" s="2"/>
      <c r="H24" s="2">
        <f>2455*2+1500</f>
        <v>6410</v>
      </c>
      <c r="I24" s="1" t="s">
        <v>63</v>
      </c>
      <c r="K24" s="14" t="s">
        <v>137</v>
      </c>
      <c r="L24" s="1"/>
    </row>
    <row r="25" spans="4:12">
      <c r="D25" s="28"/>
      <c r="E25" s="26" t="s">
        <v>8</v>
      </c>
      <c r="F25" s="16"/>
      <c r="G25" s="8">
        <f>400*6</f>
        <v>2400</v>
      </c>
      <c r="H25" s="2"/>
      <c r="I25" s="1"/>
      <c r="J25" s="9"/>
      <c r="K25" s="14" t="s">
        <v>40</v>
      </c>
      <c r="L25" s="1" t="s">
        <v>91</v>
      </c>
    </row>
    <row r="26" spans="4:12">
      <c r="D26" s="25" t="s">
        <v>0</v>
      </c>
      <c r="E26" s="26" t="s">
        <v>10</v>
      </c>
      <c r="F26" s="16"/>
      <c r="G26" s="2">
        <f>800*5</f>
        <v>4000</v>
      </c>
      <c r="H26" s="2">
        <f>2630*3</f>
        <v>7890</v>
      </c>
      <c r="I26" s="11" t="s">
        <v>123</v>
      </c>
      <c r="K26" s="14" t="s">
        <v>41</v>
      </c>
      <c r="L26" s="1" t="s">
        <v>92</v>
      </c>
    </row>
    <row r="27" spans="4:12">
      <c r="D27" s="27"/>
      <c r="E27" s="26" t="s">
        <v>61</v>
      </c>
      <c r="F27" s="16"/>
      <c r="G27" s="2">
        <f>300*30</f>
        <v>9000</v>
      </c>
      <c r="H27" s="2"/>
      <c r="I27" s="1" t="s">
        <v>62</v>
      </c>
      <c r="K27" s="14" t="s">
        <v>42</v>
      </c>
      <c r="L27" s="1" t="s">
        <v>93</v>
      </c>
    </row>
    <row r="28" spans="4:12">
      <c r="D28" s="28"/>
      <c r="E28" s="26" t="s">
        <v>83</v>
      </c>
      <c r="F28" s="16"/>
      <c r="G28" s="2"/>
      <c r="H28" s="2">
        <f>810*3</f>
        <v>2430</v>
      </c>
      <c r="I28" s="1" t="s">
        <v>84</v>
      </c>
      <c r="K28" s="14" t="s">
        <v>43</v>
      </c>
      <c r="L28" s="1" t="s">
        <v>38</v>
      </c>
    </row>
    <row r="29" spans="4:12">
      <c r="D29" s="25" t="s">
        <v>4</v>
      </c>
      <c r="E29" s="26" t="s">
        <v>85</v>
      </c>
      <c r="F29" s="58" t="s">
        <v>105</v>
      </c>
      <c r="G29" s="59"/>
      <c r="H29" s="60"/>
      <c r="I29" s="1"/>
      <c r="J29" s="9"/>
      <c r="K29" s="14" t="s">
        <v>44</v>
      </c>
      <c r="L29" s="1" t="s">
        <v>94</v>
      </c>
    </row>
    <row r="30" spans="4:12">
      <c r="D30" s="28"/>
      <c r="E30" s="26" t="s">
        <v>87</v>
      </c>
      <c r="F30" s="16"/>
      <c r="G30" s="2"/>
      <c r="H30" s="2">
        <f>1720*2*2</f>
        <v>6880</v>
      </c>
      <c r="I30" s="1" t="s">
        <v>88</v>
      </c>
      <c r="K30" s="14" t="s">
        <v>45</v>
      </c>
      <c r="L30" s="1" t="s">
        <v>98</v>
      </c>
    </row>
    <row r="31" spans="4:12">
      <c r="D31" s="25" t="s">
        <v>101</v>
      </c>
      <c r="E31" s="26" t="s">
        <v>8</v>
      </c>
      <c r="F31" s="16"/>
      <c r="G31" s="8">
        <f>390*3+560*6+570*3+900*7+550*2</f>
        <v>13640</v>
      </c>
      <c r="H31" s="2"/>
      <c r="I31" s="1" t="s">
        <v>102</v>
      </c>
      <c r="K31" s="14" t="s">
        <v>46</v>
      </c>
      <c r="L31" s="1" t="s">
        <v>95</v>
      </c>
    </row>
    <row r="32" spans="4:12">
      <c r="D32" s="27"/>
      <c r="E32" s="26" t="s">
        <v>10</v>
      </c>
      <c r="F32" s="16"/>
      <c r="G32" s="2">
        <f>390*3</f>
        <v>1170</v>
      </c>
      <c r="H32" s="2">
        <f>1700+1100*8+970+550*3+570</f>
        <v>13690</v>
      </c>
      <c r="I32" s="11" t="s">
        <v>124</v>
      </c>
      <c r="K32" s="14" t="s">
        <v>47</v>
      </c>
      <c r="L32" s="1" t="s">
        <v>96</v>
      </c>
    </row>
    <row r="33" spans="4:12">
      <c r="D33" s="27"/>
      <c r="E33" s="26" t="s">
        <v>21</v>
      </c>
      <c r="F33" s="16"/>
      <c r="G33" s="2"/>
      <c r="H33" s="23">
        <v>1400</v>
      </c>
      <c r="I33" s="1" t="s">
        <v>103</v>
      </c>
      <c r="J33" s="9"/>
      <c r="K33" s="14" t="s">
        <v>58</v>
      </c>
      <c r="L33" s="1" t="s">
        <v>97</v>
      </c>
    </row>
    <row r="34" spans="4:12" ht="18.600000000000001" thickBot="1">
      <c r="D34" s="29"/>
      <c r="E34" s="30" t="s">
        <v>106</v>
      </c>
      <c r="F34" s="17">
        <f>1820*4</f>
        <v>7280</v>
      </c>
      <c r="G34" s="5"/>
      <c r="H34" s="5"/>
      <c r="I34" s="3" t="s">
        <v>107</v>
      </c>
      <c r="K34" s="14" t="s">
        <v>48</v>
      </c>
      <c r="L34" s="1" t="s">
        <v>50</v>
      </c>
    </row>
    <row r="35" spans="4:12">
      <c r="G35" s="31" t="s">
        <v>113</v>
      </c>
      <c r="H35" s="24">
        <f>H11+G17+H18+H23+H33+F12</f>
        <v>23720</v>
      </c>
      <c r="I35" s="12" t="s">
        <v>159</v>
      </c>
      <c r="K35" s="14" t="s">
        <v>49</v>
      </c>
      <c r="L35" s="1" t="s">
        <v>99</v>
      </c>
    </row>
    <row r="36" spans="4:12" ht="18.600000000000001" thickBot="1">
      <c r="G36" s="32" t="s">
        <v>114</v>
      </c>
      <c r="H36" s="10">
        <f>G9+G20+G25+G31</f>
        <v>18910</v>
      </c>
      <c r="I36" s="3" t="s">
        <v>116</v>
      </c>
      <c r="K36" s="14" t="s">
        <v>50</v>
      </c>
      <c r="L36" s="1" t="s">
        <v>131</v>
      </c>
    </row>
    <row r="37" spans="4:12">
      <c r="K37" s="14" t="s">
        <v>51</v>
      </c>
      <c r="L37" s="1" t="s">
        <v>100</v>
      </c>
    </row>
    <row r="38" spans="4:12">
      <c r="F38" s="43" t="s">
        <v>146</v>
      </c>
      <c r="H38" s="43">
        <f>H18+H23</f>
        <v>18800</v>
      </c>
      <c r="I38" t="s">
        <v>160</v>
      </c>
      <c r="K38" s="14" t="s">
        <v>136</v>
      </c>
      <c r="L38" s="1" t="s">
        <v>135</v>
      </c>
    </row>
    <row r="39" spans="4:12" ht="18.600000000000001" thickBot="1">
      <c r="H39">
        <f>H38/450</f>
        <v>41.777777777777779</v>
      </c>
      <c r="J39" s="9"/>
      <c r="K39" s="14" t="s">
        <v>52</v>
      </c>
      <c r="L39" s="1"/>
    </row>
    <row r="40" spans="4:12" ht="22.2">
      <c r="D40" s="47"/>
      <c r="E40" s="44" t="s">
        <v>110</v>
      </c>
      <c r="F40" s="12" t="s">
        <v>153</v>
      </c>
      <c r="K40" s="14" t="s">
        <v>53</v>
      </c>
      <c r="L40" s="22" t="s">
        <v>2</v>
      </c>
    </row>
    <row r="41" spans="4:12">
      <c r="D41" s="42" t="s">
        <v>147</v>
      </c>
      <c r="E41" s="2" t="s">
        <v>148</v>
      </c>
      <c r="F41" s="1" t="s">
        <v>154</v>
      </c>
      <c r="K41" s="14" t="s">
        <v>54</v>
      </c>
      <c r="L41" s="1" t="s">
        <v>104</v>
      </c>
    </row>
    <row r="42" spans="4:12">
      <c r="D42" s="45"/>
      <c r="E42" s="2" t="s">
        <v>149</v>
      </c>
      <c r="F42" s="1" t="s">
        <v>155</v>
      </c>
      <c r="K42" s="14" t="s">
        <v>55</v>
      </c>
      <c r="L42" s="1" t="s">
        <v>130</v>
      </c>
    </row>
    <row r="43" spans="4:12">
      <c r="D43" s="45"/>
      <c r="E43" s="2" t="s">
        <v>150</v>
      </c>
      <c r="F43" s="1" t="s">
        <v>158</v>
      </c>
      <c r="K43" s="14" t="s">
        <v>56</v>
      </c>
      <c r="L43" s="1" t="s">
        <v>132</v>
      </c>
    </row>
    <row r="44" spans="4:12">
      <c r="D44" s="45"/>
      <c r="E44" s="2" t="s">
        <v>151</v>
      </c>
      <c r="F44" s="1" t="s">
        <v>157</v>
      </c>
      <c r="K44" s="14" t="s">
        <v>57</v>
      </c>
      <c r="L44" s="1" t="s">
        <v>133</v>
      </c>
    </row>
    <row r="45" spans="4:12" ht="18.600000000000001" thickBot="1">
      <c r="D45" s="46"/>
      <c r="E45" s="5" t="s">
        <v>152</v>
      </c>
      <c r="F45" s="3" t="s">
        <v>156</v>
      </c>
      <c r="K45" s="42" t="s">
        <v>60</v>
      </c>
      <c r="L45" s="4"/>
    </row>
    <row r="46" spans="4:12">
      <c r="K46" s="42" t="s">
        <v>134</v>
      </c>
      <c r="L46" s="4"/>
    </row>
    <row r="47" spans="4:12">
      <c r="K47" s="42" t="s">
        <v>56</v>
      </c>
      <c r="L47" s="4"/>
    </row>
    <row r="48" spans="4:12">
      <c r="K48" s="42" t="s">
        <v>138</v>
      </c>
      <c r="L48" s="4"/>
    </row>
    <row r="49" spans="11:12" ht="18.600000000000001" thickBot="1">
      <c r="K49" s="15"/>
      <c r="L49" s="3"/>
    </row>
    <row r="50" spans="11:12">
      <c r="K50" s="13" t="s">
        <v>139</v>
      </c>
      <c r="L50" s="13"/>
    </row>
  </sheetData>
  <mergeCells count="5">
    <mergeCell ref="F2:H2"/>
    <mergeCell ref="G3:H3"/>
    <mergeCell ref="D2:E3"/>
    <mergeCell ref="I2:I4"/>
    <mergeCell ref="F29:H29"/>
  </mergeCells>
  <phoneticPr fontId="1"/>
  <printOptions horizontalCentered="1" verticalCentered="1"/>
  <pageMargins left="0" right="0" top="0" bottom="0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持ち物</vt:lpstr>
      <vt:lpstr>持ち物!Print_Area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徹也大脇</dc:creator>
  <cp:lastModifiedBy>大脇 徹也</cp:lastModifiedBy>
  <cp:lastPrinted>2025-03-16T11:27:54Z</cp:lastPrinted>
  <dcterms:created xsi:type="dcterms:W3CDTF">2015-06-05T18:19:34Z</dcterms:created>
  <dcterms:modified xsi:type="dcterms:W3CDTF">2025-05-23T11:02:55Z</dcterms:modified>
</cp:coreProperties>
</file>